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20730" windowHeight="11760"/>
  </bookViews>
  <sheets>
    <sheet name="рабочий" sheetId="3" r:id="rId1"/>
  </sheets>
  <calcPr calcId="162913"/>
</workbook>
</file>

<file path=xl/calcChain.xml><?xml version="1.0" encoding="utf-8"?>
<calcChain xmlns="http://schemas.openxmlformats.org/spreadsheetml/2006/main">
  <c r="E6" i="3" l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D5" i="3" l="1"/>
  <c r="D20" i="3"/>
  <c r="C10" i="3" l="1"/>
  <c r="F20" i="3"/>
  <c r="G20" i="3" s="1"/>
  <c r="G21" i="3"/>
  <c r="G7" i="3"/>
  <c r="F6" i="3"/>
  <c r="C6" i="3" l="1"/>
  <c r="G6" i="3" s="1"/>
  <c r="G19" i="3" l="1"/>
  <c r="F17" i="3" l="1"/>
  <c r="D17" i="3"/>
  <c r="C17" i="3"/>
  <c r="G9" i="3" l="1"/>
  <c r="G11" i="3"/>
  <c r="G13" i="3"/>
  <c r="G14" i="3"/>
  <c r="G16" i="3"/>
  <c r="G18" i="3"/>
  <c r="G17" i="3" s="1"/>
  <c r="D15" i="3"/>
  <c r="F15" i="3"/>
  <c r="C15" i="3"/>
  <c r="D12" i="3"/>
  <c r="F12" i="3"/>
  <c r="F5" i="3" s="1"/>
  <c r="C12" i="3"/>
  <c r="C5" i="3" s="1"/>
  <c r="D8" i="3"/>
  <c r="F8" i="3"/>
  <c r="C8" i="3"/>
  <c r="G8" i="3" l="1"/>
  <c r="G12" i="3"/>
  <c r="G5" i="3" s="1"/>
  <c r="D10" i="3"/>
  <c r="G15" i="3"/>
  <c r="G10" i="3" l="1"/>
  <c r="E5" i="3"/>
</calcChain>
</file>

<file path=xl/sharedStrings.xml><?xml version="1.0" encoding="utf-8"?>
<sst xmlns="http://schemas.openxmlformats.org/spreadsheetml/2006/main" count="53" uniqueCount="52">
  <si>
    <t>НАИМЕНОВАНИЕ ДОХОДОВ</t>
  </si>
  <si>
    <t>КОД</t>
  </si>
  <si>
    <t>тыс.руб.</t>
  </si>
  <si>
    <t>% выполнения плана за год</t>
  </si>
  <si>
    <t>Предлагаемые изменения, +/-</t>
  </si>
  <si>
    <t>Показатели по проекту решения сессии</t>
  </si>
  <si>
    <t>5 = гр.4/гр.3*100</t>
  </si>
  <si>
    <t>7 = гр.3 + гр.6</t>
  </si>
  <si>
    <t>Основание для внесения изменений *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</si>
  <si>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</si>
  <si>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</si>
  <si>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</si>
  <si>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</si>
  <si>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</si>
  <si>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 1 к пояснительной записке к проекту решения сессии о внесении изменений в бюджет</t>
  </si>
  <si>
    <t>Земельный налог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</si>
  <si>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</si>
  <si>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</si>
  <si>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</si>
  <si>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</si>
  <si>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</si>
  <si>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Д.А.Ефременко</t>
  </si>
  <si>
    <t>Председатель Дмитровского сельского совета-Глава администрации Дмитровского сельского поселения</t>
  </si>
  <si>
    <t>10000000000000000</t>
  </si>
  <si>
    <t>НАЛОГОВЫЕ И НЕНАЛОГОВЫЕ ДОХОДЫ</t>
  </si>
  <si>
    <t>10102000010000110</t>
  </si>
  <si>
    <t>10102010011000110</t>
  </si>
  <si>
    <t>10500000000000000</t>
  </si>
  <si>
    <t>10503010011000110</t>
  </si>
  <si>
    <t>10600000000000000</t>
  </si>
  <si>
    <t>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</si>
  <si>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</si>
  <si>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10606000000000110</t>
  </si>
  <si>
    <t>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</si>
  <si>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</si>
  <si>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10606043101000110</t>
  </si>
  <si>
    <t>10800000000000000</t>
  </si>
  <si>
    <t>10804020011000110</t>
  </si>
  <si>
    <t>11100000000000000</t>
  </si>
  <si>
    <t>11105025100000120</t>
  </si>
  <si>
    <t>Примечание:</t>
  </si>
  <si>
    <t>11109080100000120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</si>
  <si>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</si>
  <si>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Утверждено на 2025 год </t>
  </si>
  <si>
    <t>Фактически исполнено по состоянию на 01.06.2025</t>
  </si>
  <si>
    <t>11400000000000000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</si>
  <si>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</si>
  <si>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</si>
  <si>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114060251000000430</t>
  </si>
  <si>
    <t>Согласно фактического поступления от продажи 3-х земельных участков для ИЖС</t>
  </si>
  <si>
    <t xml:space="preserve"> Письмо Межрайонной ИФНС России №4 по Республике Крым от 28.05.25 №0.6-03/07157@</t>
  </si>
  <si>
    <t>Согласно фактическому поступлению на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</si>
</sst>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164" fontId="5" fillId="0" borderId="0" applyBorder="0" applyAlignment="0" applyProtection="0"/>
    <xf numFmtId="164" fontId="5" fillId="0" borderId="0" applyBorder="0" applyAlignment="0" applyProtection="0"/>
    <xf numFmtId="164" fontId="5" fillId="0" borderId="0" applyBorder="0" applyAlignment="0" applyProtection="0"/>
    <xf numFmtId="164" fontId="5" fillId="0" borderId="0" applyBorder="0" applyAlignment="0" applyProtection="0"/>
    <xf numFmtId="164" fontId="5" fillId="0" borderId="0" applyBorder="0" applyAlignment="0" applyProtection="0"/>
    <xf numFmtId="0" fontId="1" fillId="0" borderId="0"/>
  </cellStyleXfs>
  <cellXfs count="83">
    <xf numFmtId="0" fontId="0" fillId="0" borderId="0" xfId="0"/>
    <xf numFmtId="0" fontId="0" fillId="0" borderId="0" xfId="0"/>
    <xf numFmtId="0" fontId="4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left" vertical="top" wrapText="1"/>
    </xf>
    <xf numFmtId="0" fontId="8" fillId="0" borderId="7" xfId="0" applyNumberFormat="1" applyFont="1" applyFill="1" applyBorder="1" applyAlignment="1" applyProtection="1">
      <alignment horizontal="left" vertical="top" wrapText="1"/>
    </xf>
    <xf numFmtId="165" fontId="8" fillId="0" borderId="8" xfId="0" applyNumberFormat="1" applyFont="1" applyFill="1" applyBorder="1" applyAlignment="1" applyProtection="1">
      <alignment horizontal="center" vertical="center" wrapText="1"/>
    </xf>
    <xf numFmtId="165" fontId="8" fillId="0" borderId="7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left" vertical="top" wrapText="1"/>
    </xf>
    <xf numFmtId="0" fontId="10" fillId="0" borderId="7" xfId="0" applyNumberFormat="1" applyFont="1" applyFill="1" applyBorder="1" applyAlignment="1" applyProtection="1">
      <alignment horizontal="left" vertical="top" wrapText="1"/>
    </xf>
    <xf numFmtId="165" fontId="10" fillId="0" borderId="8" xfId="0" applyNumberFormat="1" applyFont="1" applyFill="1" applyBorder="1" applyAlignment="1" applyProtection="1">
      <alignment horizontal="center" vertical="center" wrapText="1"/>
    </xf>
    <xf numFmtId="0" fontId="13" fillId="0" borderId="0" xfId="0" applyFont="1"/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0" fillId="0" borderId="8" xfId="0" applyNumberFormat="1" applyFont="1" applyFill="1" applyBorder="1" applyAlignment="1" applyProtection="1">
      <alignment horizontal="left" vertical="top" wrapText="1"/>
    </xf>
    <xf numFmtId="165" fontId="10" fillId="0" borderId="10" xfId="0" applyNumberFormat="1" applyFont="1" applyFill="1" applyBorder="1" applyAlignment="1" applyProtection="1">
      <alignment horizontal="center" vertical="center" wrapText="1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165" fontId="10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2" borderId="6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2" fillId="2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top"/>
    </xf>
    <xf numFmtId="0" fontId="11" fillId="2" borderId="6" xfId="0" applyFont="1" applyFill="1" applyBorder="1" applyAlignment="1">
      <alignment vertical="top"/>
    </xf>
    <xf numFmtId="0" fontId="10" fillId="0" borderId="13" xfId="0" applyNumberFormat="1" applyFont="1" applyFill="1" applyBorder="1" applyAlignment="1" applyProtection="1">
      <alignment horizontal="left" vertical="top" wrapText="1"/>
    </xf>
    <xf numFmtId="0" fontId="10" fillId="0" borderId="10" xfId="0" applyNumberFormat="1" applyFont="1" applyFill="1" applyBorder="1" applyAlignment="1" applyProtection="1">
      <alignment horizontal="left" vertical="top" wrapText="1"/>
    </xf>
    <xf numFmtId="165" fontId="10" fillId="0" borderId="11" xfId="0" applyNumberFormat="1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vertical="top"/>
    </xf>
    <xf numFmtId="49" fontId="10" fillId="0" borderId="13" xfId="0" applyNumberFormat="1" applyFont="1" applyFill="1" applyBorder="1" applyAlignment="1" applyProtection="1">
      <alignment horizontal="left" vertical="top" wrapText="1"/>
    </xf>
    <xf numFmtId="49" fontId="8" fillId="0" borderId="13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17" fillId="2" borderId="6" xfId="0" applyFont="1" applyFill="1" applyBorder="1" applyAlignment="1">
      <alignment vertical="top" wrapText="1"/>
    </xf>
    <xf numFmtId="0" fontId="8" fillId="0" borderId="8" xfId="0" applyNumberFormat="1" applyFont="1" applyFill="1" applyBorder="1" applyAlignment="1" applyProtection="1">
      <alignment horizontal="left" vertical="top" wrapText="1"/>
    </xf>
    <xf numFmtId="165" fontId="10" fillId="0" borderId="12" xfId="0" applyNumberFormat="1" applyFont="1" applyFill="1" applyBorder="1" applyAlignment="1" applyProtection="1">
      <alignment horizontal="center" vertical="center" wrapText="1"/>
    </xf>
    <xf numFmtId="165" fontId="8" fillId="2" borderId="8" xfId="0" applyNumberFormat="1" applyFont="1" applyFill="1" applyBorder="1" applyAlignment="1" applyProtection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</xf>
    <xf numFmtId="165" fontId="8" fillId="2" borderId="7" xfId="0" applyNumberFormat="1" applyFont="1" applyFill="1" applyBorder="1" applyAlignment="1" applyProtection="1">
      <alignment horizontal="center" vertical="center" wrapText="1"/>
    </xf>
    <xf numFmtId="165" fontId="8" fillId="2" borderId="1" xfId="0" applyNumberFormat="1" applyFont="1" applyFill="1" applyBorder="1" applyAlignment="1" applyProtection="1">
      <alignment horizontal="center" vertical="center" wrapText="1"/>
    </xf>
    <xf numFmtId="165" fontId="8" fillId="2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5" fontId="7" fillId="2" borderId="11" xfId="0" applyNumberFormat="1" applyFont="1" applyFill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7" fillId="2" borderId="15" xfId="0" applyNumberFormat="1" applyFont="1" applyFill="1" applyBorder="1" applyAlignment="1">
      <alignment horizontal="center" vertical="center"/>
    </xf>
    <xf numFmtId="165" fontId="7" fillId="0" borderId="15" xfId="0" applyNumberFormat="1" applyFont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</cellXfs>
  <cellStyles count="14">
    <cellStyle name="Excel Built-in Normal" xfId="1"/>
    <cellStyle name="TableStyleLight1" xfId="2"/>
    <cellStyle name="TableStyleLight1 2" xfId="3"/>
    <cellStyle name="TableStyleLight1 3" xfId="4"/>
    <cellStyle name="TableStyleLight1 4" xfId="5"/>
    <cellStyle name="TableStyleLight1 5" xfId="6"/>
    <cellStyle name="TableStyleLight1 6" xfId="7"/>
    <cellStyle name="Обычный" xfId="0" builtinId="0"/>
    <cellStyle name="Обычный 2" xfId="8"/>
    <cellStyle name="Финансовый 2" xfId="3"/>
    <cellStyle name="Финансовый 3" xfId="4"/>
    <cellStyle name="Финансовый 4" xfId="5"/>
    <cellStyle name="Финансовый 5" xfId="6"/>
    <cellStyle name="Финансов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zoomScale="65" zoomScaleNormal="65" zoomScaleSheetLayoutView="85" workbookViewId="0">
      <selection activeCell="H11" sqref="H11"/>
    </sheetView>
  </sheetViews>
  <sheetFormatPr defaultRowHeight="15" x14ac:dyDescent="0.25"/>
  <cols>
    <col min="1" max="1" width="30.7109375" customWidth="1"/>
    <col min="2" max="2" width="90.85546875" customWidth="1"/>
    <col min="3" max="3" width="18.28515625" customWidth="1"/>
    <col min="4" max="4" width="19.28515625" customWidth="1"/>
    <col min="5" max="5" width="27.140625" customWidth="1"/>
    <col min="6" max="7" width="19.28515625" customWidth="1"/>
    <col min="8" max="8" width="81.85546875" style="40" customWidth="1"/>
  </cols>
  <sheetData>
    <row r="1" spans="1:8" s="1" customFormat="1" ht="18.75" x14ac:dyDescent="0.3">
      <c r="A1" s="3"/>
      <c r="B1" s="74" t="s">
        <v>14</v>
      </c>
      <c r="C1" s="74"/>
      <c r="D1" s="74"/>
      <c r="E1" s="74"/>
      <c r="F1" s="74"/>
      <c r="G1" s="74"/>
      <c r="H1" s="39"/>
    </row>
    <row r="2" spans="1:8" s="1" customFormat="1" ht="15.75" thickBot="1" x14ac:dyDescent="0.3">
      <c r="A2" s="2"/>
      <c r="B2" s="8"/>
      <c r="C2" s="4"/>
      <c r="D2" s="6"/>
      <c r="E2" s="5"/>
      <c r="F2" s="4"/>
      <c r="G2" s="7" t="s">
        <v>2</v>
      </c>
      <c r="H2" s="40"/>
    </row>
    <row r="3" spans="1:8" ht="112.5" customHeight="1" x14ac:dyDescent="0.25">
      <c r="A3" s="12" t="s">
        <v>1</v>
      </c>
      <c r="B3" s="13" t="s">
        <v>0</v>
      </c>
      <c r="C3" s="14" t="s">
        <v>43</v>
      </c>
      <c r="D3" s="49" t="s">
        <v>44</v>
      </c>
      <c r="E3" s="16" t="s">
        <v>3</v>
      </c>
      <c r="F3" s="14" t="s">
        <v>4</v>
      </c>
      <c r="G3" s="15" t="s">
        <v>5</v>
      </c>
      <c r="H3" s="41" t="s">
        <v>8</v>
      </c>
    </row>
    <row r="4" spans="1:8" s="1" customFormat="1" ht="18.75" x14ac:dyDescent="0.25">
      <c r="A4" s="17">
        <v>1</v>
      </c>
      <c r="B4" s="18">
        <v>2</v>
      </c>
      <c r="C4" s="19">
        <v>3</v>
      </c>
      <c r="D4" s="20">
        <v>4</v>
      </c>
      <c r="E4" s="21" t="s">
        <v>6</v>
      </c>
      <c r="F4" s="19">
        <v>6</v>
      </c>
      <c r="G4" s="20" t="s">
        <v>7</v>
      </c>
      <c r="H4" s="42">
        <v>8</v>
      </c>
    </row>
    <row r="5" spans="1:8" ht="18.75" x14ac:dyDescent="0.25">
      <c r="A5" s="22" t="s">
        <v>23</v>
      </c>
      <c r="B5" s="23" t="s">
        <v>24</v>
      </c>
      <c r="C5" s="24">
        <f>SUM(C6,C8,C10,C15,C17+C12)</f>
        <v>2371.5100000000002</v>
      </c>
      <c r="D5" s="68">
        <f>SUM(D6,D8,D10,D15,D17+D20)</f>
        <v>1057.3510000000001</v>
      </c>
      <c r="E5" s="69">
        <f>D5/C5*100</f>
        <v>44.585559411514183</v>
      </c>
      <c r="F5" s="24">
        <f>F6+F8+F10+F12+F15+F17+F20</f>
        <v>357.91</v>
      </c>
      <c r="G5" s="24">
        <f>G6+G8+G10+G12+G15+G17+G20</f>
        <v>2729.42</v>
      </c>
      <c r="H5" s="43"/>
    </row>
    <row r="6" spans="1:8" s="1" customFormat="1" ht="37.5" x14ac:dyDescent="0.25">
      <c r="A6" s="22" t="s">
        <v>25</v>
      </c>
      <c r="B6" s="23" t="s">
        <v>19</v>
      </c>
      <c r="C6" s="25">
        <f>SUM(C7)</f>
        <v>1045.9000000000001</v>
      </c>
      <c r="D6" s="70">
        <v>301.64699999999999</v>
      </c>
      <c r="E6" s="69">
        <f t="shared" ref="E6:E19" si="0">D6/C6*100</f>
        <v>28.840902571947602</v>
      </c>
      <c r="F6" s="24">
        <f>F7</f>
        <v>42.256</v>
      </c>
      <c r="G6" s="24">
        <f>C6+F6</f>
        <v>1088.1560000000002</v>
      </c>
      <c r="H6" s="65" t="s">
        <v>50</v>
      </c>
    </row>
    <row r="7" spans="1:8" ht="112.5" x14ac:dyDescent="0.25">
      <c r="A7" s="26" t="s">
        <v>26</v>
      </c>
      <c r="B7" s="27" t="s">
        <v>17</v>
      </c>
      <c r="C7" s="36">
        <v>1045.9000000000001</v>
      </c>
      <c r="D7" s="75">
        <v>301.64699999999999</v>
      </c>
      <c r="E7" s="69">
        <f t="shared" si="0"/>
        <v>28.840902571947602</v>
      </c>
      <c r="F7" s="76">
        <v>42.256</v>
      </c>
      <c r="G7" s="36">
        <f>C7+F7</f>
        <v>1088.1560000000002</v>
      </c>
      <c r="H7" s="46"/>
    </row>
    <row r="8" spans="1:8" ht="18.75" x14ac:dyDescent="0.25">
      <c r="A8" s="22" t="s">
        <v>27</v>
      </c>
      <c r="B8" s="66" t="s">
        <v>9</v>
      </c>
      <c r="C8" s="63">
        <f>SUM(C9)</f>
        <v>118.4</v>
      </c>
      <c r="D8" s="71">
        <f t="shared" ref="D8:F8" si="1">SUM(D9)</f>
        <v>165.36099999999999</v>
      </c>
      <c r="E8" s="69">
        <f t="shared" si="0"/>
        <v>139.66300675675674</v>
      </c>
      <c r="F8" s="63">
        <f t="shared" si="1"/>
        <v>46.96</v>
      </c>
      <c r="G8" s="63">
        <f t="shared" ref="G8:G19" si="2">C8+F8</f>
        <v>165.36</v>
      </c>
      <c r="H8" s="50"/>
    </row>
    <row r="9" spans="1:8" ht="56.25" x14ac:dyDescent="0.25">
      <c r="A9" s="26" t="s">
        <v>28</v>
      </c>
      <c r="B9" s="27" t="s">
        <v>18</v>
      </c>
      <c r="C9" s="67">
        <v>118.4</v>
      </c>
      <c r="D9" s="77">
        <v>165.36099999999999</v>
      </c>
      <c r="E9" s="69">
        <f t="shared" si="0"/>
        <v>139.66300675675674</v>
      </c>
      <c r="F9" s="78">
        <v>46.96</v>
      </c>
      <c r="G9" s="67">
        <f t="shared" si="2"/>
        <v>165.36</v>
      </c>
      <c r="H9" s="65" t="s">
        <v>51</v>
      </c>
    </row>
    <row r="10" spans="1:8" ht="18.75" x14ac:dyDescent="0.25">
      <c r="A10" s="22" t="s">
        <v>29</v>
      </c>
      <c r="B10" s="23" t="s">
        <v>10</v>
      </c>
      <c r="C10" s="24">
        <f>C11</f>
        <v>87.5</v>
      </c>
      <c r="D10" s="68">
        <f>SUM(D11:D12)</f>
        <v>170.727</v>
      </c>
      <c r="E10" s="69">
        <f t="shared" si="0"/>
        <v>195.11657142857143</v>
      </c>
      <c r="F10" s="24">
        <v>0</v>
      </c>
      <c r="G10" s="24">
        <f t="shared" si="2"/>
        <v>87.5</v>
      </c>
      <c r="H10" s="50"/>
    </row>
    <row r="11" spans="1:8" ht="93.75" x14ac:dyDescent="0.25">
      <c r="A11" s="26" t="s">
        <v>30</v>
      </c>
      <c r="B11" s="27" t="s">
        <v>31</v>
      </c>
      <c r="C11" s="28">
        <v>87.5</v>
      </c>
      <c r="D11" s="79">
        <v>25.457999999999998</v>
      </c>
      <c r="E11" s="69">
        <f t="shared" si="0"/>
        <v>29.094857142857141</v>
      </c>
      <c r="F11" s="80">
        <v>0</v>
      </c>
      <c r="G11" s="28">
        <f t="shared" si="2"/>
        <v>87.5</v>
      </c>
      <c r="H11" s="51"/>
    </row>
    <row r="12" spans="1:8" ht="18.75" x14ac:dyDescent="0.25">
      <c r="A12" s="22" t="s">
        <v>32</v>
      </c>
      <c r="B12" s="23" t="s">
        <v>15</v>
      </c>
      <c r="C12" s="24">
        <f>SUM(C13:C14)</f>
        <v>613.5</v>
      </c>
      <c r="D12" s="68">
        <f t="shared" ref="D12:F12" si="3">SUM(D13:D14)</f>
        <v>145.26900000000001</v>
      </c>
      <c r="E12" s="69">
        <f t="shared" si="0"/>
        <v>23.67872860635697</v>
      </c>
      <c r="F12" s="24">
        <f t="shared" si="3"/>
        <v>46.329000000000001</v>
      </c>
      <c r="G12" s="24">
        <f t="shared" si="2"/>
        <v>659.82899999999995</v>
      </c>
      <c r="H12" s="65" t="s">
        <v>51</v>
      </c>
    </row>
    <row r="13" spans="1:8" ht="75" x14ac:dyDescent="0.25">
      <c r="A13" s="26" t="s">
        <v>33</v>
      </c>
      <c r="B13" s="27" t="s">
        <v>34</v>
      </c>
      <c r="C13" s="28">
        <v>63.683</v>
      </c>
      <c r="D13" s="79">
        <v>110.012</v>
      </c>
      <c r="E13" s="69">
        <f t="shared" si="0"/>
        <v>172.74939936874833</v>
      </c>
      <c r="F13" s="80">
        <v>46.329000000000001</v>
      </c>
      <c r="G13" s="28">
        <f t="shared" si="2"/>
        <v>110.012</v>
      </c>
      <c r="H13" s="46"/>
    </row>
    <row r="14" spans="1:8" ht="75" x14ac:dyDescent="0.25">
      <c r="A14" s="26" t="s">
        <v>35</v>
      </c>
      <c r="B14" s="27" t="s">
        <v>20</v>
      </c>
      <c r="C14" s="28">
        <v>549.81700000000001</v>
      </c>
      <c r="D14" s="79">
        <v>35.256999999999998</v>
      </c>
      <c r="E14" s="69">
        <f t="shared" si="0"/>
        <v>6.4124972490846952</v>
      </c>
      <c r="F14" s="80">
        <v>0</v>
      </c>
      <c r="G14" s="28">
        <f t="shared" si="2"/>
        <v>549.81700000000001</v>
      </c>
      <c r="H14" s="46"/>
    </row>
    <row r="15" spans="1:8" ht="18.75" x14ac:dyDescent="0.25">
      <c r="A15" s="22" t="s">
        <v>36</v>
      </c>
      <c r="B15" s="23" t="s">
        <v>11</v>
      </c>
      <c r="C15" s="24">
        <f>SUM(C16)</f>
        <v>6</v>
      </c>
      <c r="D15" s="68">
        <f t="shared" ref="D15:F15" si="4">SUM(D16)</f>
        <v>2.7</v>
      </c>
      <c r="E15" s="69">
        <f t="shared" si="0"/>
        <v>45</v>
      </c>
      <c r="F15" s="24">
        <f t="shared" si="4"/>
        <v>0</v>
      </c>
      <c r="G15" s="24">
        <f t="shared" si="2"/>
        <v>6</v>
      </c>
      <c r="H15" s="44"/>
    </row>
    <row r="16" spans="1:8" ht="112.5" x14ac:dyDescent="0.25">
      <c r="A16" s="26" t="s">
        <v>37</v>
      </c>
      <c r="B16" s="27" t="s">
        <v>16</v>
      </c>
      <c r="C16" s="28">
        <v>6</v>
      </c>
      <c r="D16" s="79">
        <v>2.7</v>
      </c>
      <c r="E16" s="69">
        <f t="shared" si="0"/>
        <v>45</v>
      </c>
      <c r="F16" s="80">
        <v>0</v>
      </c>
      <c r="G16" s="28">
        <f t="shared" si="2"/>
        <v>6</v>
      </c>
      <c r="H16" s="45"/>
    </row>
    <row r="17" spans="1:8" ht="56.25" x14ac:dyDescent="0.25">
      <c r="A17" s="22" t="s">
        <v>38</v>
      </c>
      <c r="B17" s="23" t="s">
        <v>12</v>
      </c>
      <c r="C17" s="37">
        <f>SUM(C18,C19)</f>
        <v>500.21000000000004</v>
      </c>
      <c r="D17" s="72">
        <f>SUM(D18,D19)</f>
        <v>194.55100000000002</v>
      </c>
      <c r="E17" s="69">
        <f t="shared" si="0"/>
        <v>38.893864576877711</v>
      </c>
      <c r="F17" s="37">
        <f>SUM(F18,F19)</f>
        <v>0</v>
      </c>
      <c r="G17" s="37">
        <f>SUM(G18,G19)</f>
        <v>500.21000000000004</v>
      </c>
      <c r="H17" s="44"/>
    </row>
    <row r="18" spans="1:8" ht="75" x14ac:dyDescent="0.25">
      <c r="A18" s="26" t="s">
        <v>39</v>
      </c>
      <c r="B18" s="35" t="s">
        <v>13</v>
      </c>
      <c r="C18" s="38">
        <v>473.91</v>
      </c>
      <c r="D18" s="79">
        <v>183.44800000000001</v>
      </c>
      <c r="E18" s="69">
        <f t="shared" si="0"/>
        <v>38.709459602034144</v>
      </c>
      <c r="F18" s="80">
        <v>0</v>
      </c>
      <c r="G18" s="38">
        <f t="shared" si="2"/>
        <v>473.91</v>
      </c>
      <c r="H18" s="46"/>
    </row>
    <row r="19" spans="1:8" s="1" customFormat="1" ht="112.5" x14ac:dyDescent="0.25">
      <c r="A19" s="52" t="s">
        <v>41</v>
      </c>
      <c r="B19" s="53" t="s">
        <v>42</v>
      </c>
      <c r="C19" s="54">
        <v>26.3</v>
      </c>
      <c r="D19" s="75">
        <v>11.103</v>
      </c>
      <c r="E19" s="69">
        <f t="shared" si="0"/>
        <v>42.21673003802281</v>
      </c>
      <c r="F19" s="76">
        <v>0</v>
      </c>
      <c r="G19" s="54">
        <f t="shared" si="2"/>
        <v>26.3</v>
      </c>
      <c r="H19" s="55"/>
    </row>
    <row r="20" spans="1:8" s="1" customFormat="1" ht="37.5" x14ac:dyDescent="0.25">
      <c r="A20" s="61" t="s">
        <v>45</v>
      </c>
      <c r="B20" s="62" t="s">
        <v>46</v>
      </c>
      <c r="C20" s="63">
        <v>0</v>
      </c>
      <c r="D20" s="81">
        <f>D21</f>
        <v>222.36500000000001</v>
      </c>
      <c r="E20" s="69">
        <v>0</v>
      </c>
      <c r="F20" s="82">
        <f>F21</f>
        <v>222.36500000000001</v>
      </c>
      <c r="G20" s="63">
        <f>F20</f>
        <v>222.36500000000001</v>
      </c>
      <c r="H20" s="64" t="s">
        <v>49</v>
      </c>
    </row>
    <row r="21" spans="1:8" s="1" customFormat="1" ht="56.25" x14ac:dyDescent="0.25">
      <c r="A21" s="60" t="s">
        <v>48</v>
      </c>
      <c r="B21" s="56" t="s">
        <v>47</v>
      </c>
      <c r="C21" s="38">
        <v>0</v>
      </c>
      <c r="D21" s="79">
        <v>222.36500000000001</v>
      </c>
      <c r="E21" s="69">
        <v>0</v>
      </c>
      <c r="F21" s="80">
        <v>222.36500000000001</v>
      </c>
      <c r="G21" s="38">
        <f>F21</f>
        <v>222.36500000000001</v>
      </c>
      <c r="H21" s="57"/>
    </row>
    <row r="22" spans="1:8" x14ac:dyDescent="0.25">
      <c r="A22" s="58"/>
      <c r="B22" s="58"/>
      <c r="C22" s="58"/>
      <c r="D22" s="58"/>
      <c r="E22" s="58"/>
      <c r="F22" s="58"/>
      <c r="G22" s="58"/>
      <c r="H22" s="59"/>
    </row>
    <row r="23" spans="1:8" ht="22.5" x14ac:dyDescent="0.3">
      <c r="A23" s="29" t="s">
        <v>40</v>
      </c>
      <c r="B23" s="9"/>
      <c r="C23" s="10"/>
      <c r="D23" s="10"/>
      <c r="E23" s="11"/>
      <c r="F23" s="10"/>
      <c r="G23" s="10"/>
      <c r="H23" s="47"/>
    </row>
    <row r="24" spans="1:8" s="1" customFormat="1" ht="18" customHeight="1" x14ac:dyDescent="0.25">
      <c r="A24" s="73"/>
      <c r="B24" s="73"/>
      <c r="C24" s="73"/>
      <c r="D24" s="73"/>
      <c r="E24" s="73"/>
      <c r="F24" s="73"/>
      <c r="G24" s="73"/>
      <c r="H24" s="73"/>
    </row>
    <row r="25" spans="1:8" s="34" customFormat="1" ht="39" customHeight="1" x14ac:dyDescent="0.35">
      <c r="A25" s="30" t="s">
        <v>22</v>
      </c>
      <c r="B25" s="31"/>
      <c r="C25" s="32"/>
      <c r="D25" s="32"/>
      <c r="E25" s="33"/>
      <c r="F25" s="32"/>
      <c r="G25" s="32"/>
      <c r="H25" s="48" t="s">
        <v>21</v>
      </c>
    </row>
  </sheetData>
  <mergeCells count="2">
    <mergeCell ref="A24:H24"/>
    <mergeCell ref="B1:G1"/>
  </mergeCells>
  <pageMargins left="0.25" right="0.25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рабочий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2025-06-05T12:09:38Z</dcterms:modified>
</cp:coreProperties>
</file>